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109\"/>
    </mc:Choice>
  </mc:AlternateContent>
  <xr:revisionPtr revIDLastSave="0" documentId="13_ncr:1_{0A77ED7F-6BC4-43B3-8E98-0D7DD9C04979}" xr6:coauthVersionLast="47" xr6:coauthVersionMax="47" xr10:uidLastSave="{00000000-0000-0000-0000-000000000000}"/>
  <bookViews>
    <workbookView xWindow="4620" yWindow="885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F14" i="2"/>
  <c r="C14" i="2"/>
  <c r="C13" i="2"/>
  <c r="F13" i="2" s="1"/>
  <c r="C12" i="2"/>
  <c r="C6" i="2"/>
  <c r="F7" i="2" s="1"/>
  <c r="F6" i="2"/>
  <c r="F5" i="2"/>
  <c r="C5" i="2"/>
  <c r="C4" i="2"/>
  <c r="F4" i="2" s="1"/>
  <c r="C3" i="2"/>
  <c r="F3" i="2" s="1"/>
  <c r="I3" i="1"/>
  <c r="B23" i="1"/>
  <c r="B24" i="1" s="1"/>
  <c r="B25" i="1" s="1"/>
  <c r="B26" i="1" s="1"/>
  <c r="B27" i="1" s="1"/>
  <c r="I8" i="1"/>
  <c r="I7" i="1"/>
  <c r="I2" i="1"/>
  <c r="K10" i="1"/>
  <c r="F22" i="1"/>
  <c r="F23" i="1" s="1"/>
  <c r="F12" i="2"/>
  <c r="C15" i="2" l="1"/>
  <c r="F24" i="1"/>
  <c r="F25" i="1" s="1"/>
  <c r="F26" i="1" s="1"/>
  <c r="F27" i="1" s="1"/>
  <c r="F16" i="2" l="1"/>
</calcChain>
</file>

<file path=xl/sharedStrings.xml><?xml version="1.0" encoding="utf-8"?>
<sst xmlns="http://schemas.openxmlformats.org/spreadsheetml/2006/main" count="53" uniqueCount="38">
  <si>
    <t>sq ft</t>
  </si>
  <si>
    <t>acres</t>
  </si>
  <si>
    <t>IMP POST</t>
  </si>
  <si>
    <t>IMP PRE</t>
  </si>
  <si>
    <t>const limits</t>
  </si>
  <si>
    <t>RUNOFF-PRE</t>
  </si>
  <si>
    <t>RUNOFF-POST</t>
  </si>
  <si>
    <t xml:space="preserve">IMP </t>
  </si>
  <si>
    <t>GRADED</t>
  </si>
  <si>
    <t>RUNOFF-COEF</t>
  </si>
  <si>
    <t>CONTRIBUTING</t>
  </si>
  <si>
    <t>CONTRIBUTING ACERAGE (A)</t>
  </si>
  <si>
    <t>LAND USE</t>
  </si>
  <si>
    <t>C</t>
  </si>
  <si>
    <t>CW</t>
  </si>
  <si>
    <t>PAVED AREA</t>
  </si>
  <si>
    <t>RUNOFF COEFFICIENT FOR PRE-CONSTRUCTION SITE</t>
  </si>
  <si>
    <t>SUMMATION</t>
  </si>
  <si>
    <t>RUNOFF COEFFICIENT FOR POST-CONSTRUCTION SITE</t>
  </si>
  <si>
    <t>WEIGHTED "C"</t>
  </si>
  <si>
    <t>BMP TYPE</t>
  </si>
  <si>
    <t>LATITUDE/LONGITUDE</t>
  </si>
  <si>
    <t>BEGIN</t>
  </si>
  <si>
    <t>END</t>
  </si>
  <si>
    <t>FEET</t>
  </si>
  <si>
    <t>ACRES</t>
  </si>
  <si>
    <t>BMP WIDTH</t>
  </si>
  <si>
    <t>VEGETATIVE FILTER STRIP 1</t>
  </si>
  <si>
    <t>END TREATMENT CREDIT</t>
  </si>
  <si>
    <t>TREATMENT PROVIDED</t>
  </si>
  <si>
    <t>TREATMENT REQUIRED*</t>
  </si>
  <si>
    <t>VEGETATIVE FILTER STRIP 2</t>
  </si>
  <si>
    <t>*CALCULATED PER L&amp;D VOL. 2 SEC. 1115.7</t>
  </si>
  <si>
    <t>R/W</t>
  </si>
  <si>
    <t>SF</t>
  </si>
  <si>
    <t>AC.</t>
  </si>
  <si>
    <t>EARTH BERMS AND SLOPES 4:1 OR FLATTER</t>
  </si>
  <si>
    <t>EARTH BERMS AND SLOPES STEEPER THAN 4:1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</si>
</sst>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Calibri"/>
      <family val="2"/>
      <scheme val="minor"/>
    </font>
    <font>
      <sz val="11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</cellStyleXfs>
  <cellXfs count="56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2" fontId="5" fillId="6" borderId="1" xfId="1" applyNumberFormat="1" applyFont="1" applyFill="1" applyBorder="1" applyAlignment="1">
      <alignment horizontal="center"/>
    </xf>
    <xf numFmtId="2" fontId="6" fillId="6" borderId="1" xfId="1" applyNumberFormat="1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2" borderId="1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Percent 2" xfId="3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workbookViewId="0">
      <selection activeCell="I4" sqref="I4"/>
    </sheetView>
  </sheetViews>
  <sheetFormatPr defaultRowHeight="15" x14ac:dyDescent="0.25"/>
  <cols>
    <col min="6" max="6" width="12" bestFit="1" customWidth="1"/>
    <col min="8" max="8" width="15.7109375" customWidth="1"/>
    <col min="9" max="9" width="13.7109375" bestFit="1" customWidth="1"/>
    <col min="11" max="11" width="12.28515625" bestFit="1" customWidth="1"/>
    <col min="12" max="12" width="13.7109375" bestFit="1" customWidth="1"/>
  </cols>
  <sheetData>
    <row r="1" spans="2:12" x14ac:dyDescent="0.25">
      <c r="D1" t="s">
        <v>3</v>
      </c>
      <c r="E1" t="s">
        <v>2</v>
      </c>
      <c r="F1" t="s">
        <v>4</v>
      </c>
      <c r="H1" t="s">
        <v>5</v>
      </c>
      <c r="L1" t="s">
        <v>9</v>
      </c>
    </row>
    <row r="2" spans="2:12" x14ac:dyDescent="0.25">
      <c r="B2">
        <v>56562</v>
      </c>
      <c r="D2">
        <v>23405</v>
      </c>
      <c r="E2">
        <v>28089</v>
      </c>
      <c r="F2">
        <v>54529</v>
      </c>
      <c r="H2" t="s">
        <v>7</v>
      </c>
      <c r="I2">
        <f>ROUND(D2/43560,2)</f>
        <v>0.54</v>
      </c>
      <c r="J2" t="s">
        <v>35</v>
      </c>
    </row>
    <row r="3" spans="2:12" x14ac:dyDescent="0.25">
      <c r="B3">
        <v>62217</v>
      </c>
      <c r="H3" t="s">
        <v>8</v>
      </c>
      <c r="I3" s="1">
        <f>F23-I2</f>
        <v>0.71181359044995407</v>
      </c>
      <c r="J3" t="s">
        <v>35</v>
      </c>
    </row>
    <row r="4" spans="2:12" x14ac:dyDescent="0.25">
      <c r="B4">
        <v>4394</v>
      </c>
    </row>
    <row r="5" spans="2:12" x14ac:dyDescent="0.25">
      <c r="B5">
        <v>12342</v>
      </c>
    </row>
    <row r="6" spans="2:12" x14ac:dyDescent="0.25">
      <c r="B6">
        <v>9293</v>
      </c>
      <c r="H6" t="s">
        <v>6</v>
      </c>
    </row>
    <row r="7" spans="2:12" x14ac:dyDescent="0.25">
      <c r="B7">
        <v>4978</v>
      </c>
      <c r="H7" t="s">
        <v>7</v>
      </c>
      <c r="I7">
        <f>ROUND(E2/43560,2)</f>
        <v>0.64</v>
      </c>
      <c r="J7" t="s">
        <v>35</v>
      </c>
    </row>
    <row r="8" spans="2:12" x14ac:dyDescent="0.25">
      <c r="B8">
        <v>15410</v>
      </c>
      <c r="H8" t="s">
        <v>8</v>
      </c>
      <c r="I8" s="1">
        <f>F23-I7</f>
        <v>0.61181359044995409</v>
      </c>
      <c r="J8" t="s">
        <v>35</v>
      </c>
    </row>
    <row r="9" spans="2:12" x14ac:dyDescent="0.25">
      <c r="B9">
        <v>48220</v>
      </c>
    </row>
    <row r="10" spans="2:12" x14ac:dyDescent="0.25">
      <c r="B10">
        <v>29612</v>
      </c>
      <c r="H10" t="s">
        <v>33</v>
      </c>
      <c r="I10">
        <v>72319</v>
      </c>
      <c r="J10" t="s">
        <v>34</v>
      </c>
      <c r="K10">
        <f>ROUND(I10/43560,2)</f>
        <v>1.66</v>
      </c>
      <c r="L10" t="s">
        <v>35</v>
      </c>
    </row>
    <row r="11" spans="2:12" x14ac:dyDescent="0.25">
      <c r="B11">
        <v>3949</v>
      </c>
    </row>
    <row r="12" spans="2:12" x14ac:dyDescent="0.25">
      <c r="B12">
        <v>15362</v>
      </c>
      <c r="H12" t="s">
        <v>10</v>
      </c>
    </row>
    <row r="13" spans="2:12" x14ac:dyDescent="0.25">
      <c r="B13">
        <v>30581</v>
      </c>
    </row>
    <row r="14" spans="2:12" x14ac:dyDescent="0.25">
      <c r="B14">
        <v>33244</v>
      </c>
    </row>
    <row r="15" spans="2:12" x14ac:dyDescent="0.25">
      <c r="B15">
        <v>6880</v>
      </c>
    </row>
    <row r="16" spans="2:12" x14ac:dyDescent="0.25">
      <c r="B16">
        <v>15652</v>
      </c>
    </row>
    <row r="17" spans="1:6" x14ac:dyDescent="0.25">
      <c r="B17">
        <v>31162</v>
      </c>
    </row>
    <row r="18" spans="1:6" x14ac:dyDescent="0.25">
      <c r="B18">
        <v>44956</v>
      </c>
    </row>
    <row r="19" spans="1:6" x14ac:dyDescent="0.25">
      <c r="B19">
        <v>10411</v>
      </c>
    </row>
    <row r="20" spans="1:6" x14ac:dyDescent="0.25">
      <c r="B20">
        <v>42390</v>
      </c>
    </row>
    <row r="21" spans="1:6" x14ac:dyDescent="0.25">
      <c r="B21">
        <v>31585</v>
      </c>
    </row>
    <row r="22" spans="1:6" x14ac:dyDescent="0.25">
      <c r="A22" t="s">
        <v>0</v>
      </c>
      <c r="B22">
        <v>54529</v>
      </c>
      <c r="F22">
        <f>SUM(F2:F21)</f>
        <v>54529</v>
      </c>
    </row>
    <row r="23" spans="1:6" x14ac:dyDescent="0.25">
      <c r="A23" t="s">
        <v>1</v>
      </c>
      <c r="B23">
        <f>ROUND(B22/43560,2)</f>
        <v>1.25</v>
      </c>
      <c r="F23">
        <f>F22/43560</f>
        <v>1.2518135904499541</v>
      </c>
    </row>
    <row r="24" spans="1:6" x14ac:dyDescent="0.25">
      <c r="B24">
        <f>B23*0.2</f>
        <v>0.25</v>
      </c>
      <c r="F24">
        <f>F23*0.2</f>
        <v>0.25036271808999083</v>
      </c>
    </row>
    <row r="25" spans="1:6" x14ac:dyDescent="0.25">
      <c r="B25">
        <f>B24*43560</f>
        <v>10890</v>
      </c>
      <c r="F25">
        <f>F24*43560</f>
        <v>10905.800000000001</v>
      </c>
    </row>
    <row r="26" spans="1:6" x14ac:dyDescent="0.25">
      <c r="B26">
        <f>B25/32</f>
        <v>340.3125</v>
      </c>
      <c r="F26">
        <f>F25/32</f>
        <v>340.80625000000003</v>
      </c>
    </row>
    <row r="27" spans="1:6" x14ac:dyDescent="0.25">
      <c r="B27">
        <f>B26/2</f>
        <v>170.15625</v>
      </c>
      <c r="F27">
        <f>F26/2</f>
        <v>170.40312500000002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M16"/>
  <sheetViews>
    <sheetView workbookViewId="0">
      <selection activeCell="F16" sqref="F16"/>
    </sheetView>
  </sheetViews>
  <sheetFormatPr defaultRowHeight="15" x14ac:dyDescent="0.25"/>
  <cols>
    <col min="3" max="3" width="15.7109375" customWidth="1"/>
    <col min="4" max="4" width="41.5703125" bestFit="1" customWidth="1"/>
  </cols>
  <sheetData>
    <row r="1" spans="3:13" x14ac:dyDescent="0.25">
      <c r="C1" s="29" t="s">
        <v>16</v>
      </c>
      <c r="D1" s="29"/>
      <c r="E1" s="29"/>
      <c r="F1" s="29"/>
      <c r="H1" s="30"/>
      <c r="I1" s="30"/>
      <c r="J1" s="30"/>
      <c r="K1" s="30"/>
    </row>
    <row r="2" spans="3:13" ht="30" x14ac:dyDescent="0.25">
      <c r="C2" s="4" t="s">
        <v>11</v>
      </c>
      <c r="D2" s="5" t="s">
        <v>12</v>
      </c>
      <c r="E2" s="5" t="s">
        <v>13</v>
      </c>
      <c r="F2" s="5" t="s">
        <v>14</v>
      </c>
      <c r="H2" s="2"/>
      <c r="I2" s="3"/>
      <c r="J2" s="3"/>
      <c r="K2" s="3"/>
    </row>
    <row r="3" spans="3:13" x14ac:dyDescent="0.25">
      <c r="C3" s="8">
        <f>Sheet1!I2</f>
        <v>0.54</v>
      </c>
      <c r="D3" s="6" t="s">
        <v>15</v>
      </c>
      <c r="E3" s="5">
        <v>0.9</v>
      </c>
      <c r="F3" s="7">
        <f>ROUND(C3*E3,2)</f>
        <v>0.49</v>
      </c>
      <c r="H3" s="3"/>
      <c r="J3" s="3"/>
      <c r="K3" s="3"/>
    </row>
    <row r="4" spans="3:13" x14ac:dyDescent="0.25">
      <c r="C4" s="54">
        <f>Sheet1!I3/2</f>
        <v>0.35590679522497704</v>
      </c>
      <c r="D4" s="6" t="s">
        <v>36</v>
      </c>
      <c r="E4" s="5">
        <v>0.5</v>
      </c>
      <c r="F4" s="7">
        <f>ROUND(C4*E4,2)</f>
        <v>0.18</v>
      </c>
      <c r="H4" s="3"/>
      <c r="J4" s="3"/>
      <c r="K4" s="3"/>
    </row>
    <row r="5" spans="3:13" x14ac:dyDescent="0.25">
      <c r="C5" s="54">
        <f>Sheet1!I3/2</f>
        <v>0.35590679522497704</v>
      </c>
      <c r="D5" s="6" t="s">
        <v>37</v>
      </c>
      <c r="E5" s="5">
        <v>0.7</v>
      </c>
      <c r="F5" s="7">
        <f>ROUND(C5*E5,2)</f>
        <v>0.25</v>
      </c>
      <c r="H5" s="3"/>
      <c r="J5" s="3"/>
      <c r="K5" s="3"/>
    </row>
    <row r="6" spans="3:13" x14ac:dyDescent="0.25">
      <c r="C6" s="9">
        <f>ROUND(SUM(C3:C5),2)</f>
        <v>1.25</v>
      </c>
      <c r="D6" s="6" t="s">
        <v>17</v>
      </c>
      <c r="E6" s="6"/>
      <c r="F6" s="9">
        <f>SUM(F3:F5)</f>
        <v>0.91999999999999993</v>
      </c>
      <c r="H6" s="3"/>
    </row>
    <row r="7" spans="3:13" ht="15.75" x14ac:dyDescent="0.25">
      <c r="C7" s="31" t="s">
        <v>19</v>
      </c>
      <c r="D7" s="32"/>
      <c r="E7" s="33"/>
      <c r="F7" s="12">
        <f>ROUND(F6/C6,2)</f>
        <v>0.74</v>
      </c>
    </row>
    <row r="10" spans="3:13" x14ac:dyDescent="0.25">
      <c r="C10" s="29" t="s">
        <v>18</v>
      </c>
      <c r="D10" s="29"/>
      <c r="E10" s="29"/>
      <c r="F10" s="29"/>
      <c r="M10" s="10">
        <v>2.3380000000000001</v>
      </c>
    </row>
    <row r="11" spans="3:13" ht="30" x14ac:dyDescent="0.25">
      <c r="C11" s="4" t="s">
        <v>11</v>
      </c>
      <c r="D11" s="5" t="s">
        <v>12</v>
      </c>
      <c r="E11" s="5" t="s">
        <v>13</v>
      </c>
      <c r="F11" s="5" t="s">
        <v>14</v>
      </c>
    </row>
    <row r="12" spans="3:13" x14ac:dyDescent="0.25">
      <c r="C12" s="7">
        <f>Sheet1!I7</f>
        <v>0.64</v>
      </c>
      <c r="D12" s="6" t="s">
        <v>15</v>
      </c>
      <c r="E12" s="5">
        <v>0.9</v>
      </c>
      <c r="F12" s="7">
        <f t="shared" ref="F12:F14" si="0">ROUND(C12*E12,2)</f>
        <v>0.57999999999999996</v>
      </c>
    </row>
    <row r="13" spans="3:13" x14ac:dyDescent="0.25">
      <c r="C13" s="55">
        <f>Sheet1!I8/2</f>
        <v>0.30590679522497705</v>
      </c>
      <c r="D13" s="6" t="s">
        <v>36</v>
      </c>
      <c r="E13" s="5">
        <v>0.5</v>
      </c>
      <c r="F13" s="7">
        <f t="shared" si="0"/>
        <v>0.15</v>
      </c>
    </row>
    <row r="14" spans="3:13" x14ac:dyDescent="0.25">
      <c r="C14" s="55">
        <f>Sheet1!I8/2</f>
        <v>0.30590679522497705</v>
      </c>
      <c r="D14" s="6" t="s">
        <v>37</v>
      </c>
      <c r="E14" s="5">
        <v>0.7</v>
      </c>
      <c r="F14" s="7">
        <f t="shared" si="0"/>
        <v>0.21</v>
      </c>
    </row>
    <row r="15" spans="3:13" x14ac:dyDescent="0.25">
      <c r="C15" s="9">
        <f>ROUND(SUM(C12:C14),2)</f>
        <v>1.25</v>
      </c>
      <c r="D15" s="6" t="s">
        <v>17</v>
      </c>
      <c r="E15" s="6"/>
      <c r="F15" s="9">
        <f>SUM(F12:F14)</f>
        <v>0.94</v>
      </c>
    </row>
    <row r="16" spans="3:13" ht="15.75" x14ac:dyDescent="0.25">
      <c r="C16" s="31" t="s">
        <v>19</v>
      </c>
      <c r="D16" s="32"/>
      <c r="E16" s="33"/>
      <c r="F16" s="11">
        <f>ROUND(F15/C15,2)</f>
        <v>0.75</v>
      </c>
    </row>
  </sheetData>
  <mergeCells count="5">
    <mergeCell ref="C1:F1"/>
    <mergeCell ref="H1:K1"/>
    <mergeCell ref="C10:F10"/>
    <mergeCell ref="C7:E7"/>
    <mergeCell ref="C16:E1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0"/>
  <sheetViews>
    <sheetView workbookViewId="0">
      <selection activeCell="B3" sqref="B3:H10"/>
    </sheetView>
  </sheetViews>
  <sheetFormatPr defaultRowHeight="15" x14ac:dyDescent="0.25"/>
  <cols>
    <col min="2" max="2" width="30.7109375" customWidth="1"/>
    <col min="3" max="6" width="10.7109375" customWidth="1"/>
    <col min="7" max="7" width="15.7109375" customWidth="1"/>
    <col min="8" max="8" width="20.7109375" customWidth="1"/>
  </cols>
  <sheetData>
    <row r="2" spans="2:8" ht="15.75" thickBot="1" x14ac:dyDescent="0.3"/>
    <row r="3" spans="2:8" x14ac:dyDescent="0.25">
      <c r="B3" s="39" t="s">
        <v>20</v>
      </c>
      <c r="C3" s="46" t="s">
        <v>21</v>
      </c>
      <c r="D3" s="47"/>
      <c r="E3" s="47"/>
      <c r="F3" s="48"/>
      <c r="G3" s="42" t="s">
        <v>26</v>
      </c>
      <c r="H3" s="44" t="s">
        <v>28</v>
      </c>
    </row>
    <row r="4" spans="2:8" x14ac:dyDescent="0.25">
      <c r="B4" s="40"/>
      <c r="C4" s="49"/>
      <c r="D4" s="50"/>
      <c r="E4" s="50"/>
      <c r="F4" s="51"/>
      <c r="G4" s="43"/>
      <c r="H4" s="45"/>
    </row>
    <row r="5" spans="2:8" ht="15.75" thickBot="1" x14ac:dyDescent="0.3">
      <c r="B5" s="41"/>
      <c r="C5" s="36" t="s">
        <v>22</v>
      </c>
      <c r="D5" s="37"/>
      <c r="E5" s="37" t="s">
        <v>23</v>
      </c>
      <c r="F5" s="38"/>
      <c r="G5" s="13" t="s">
        <v>24</v>
      </c>
      <c r="H5" s="14" t="s">
        <v>25</v>
      </c>
    </row>
    <row r="6" spans="2:8" x14ac:dyDescent="0.25">
      <c r="B6" s="15" t="s">
        <v>27</v>
      </c>
      <c r="C6" s="16">
        <v>40.407499999999999</v>
      </c>
      <c r="D6" s="17">
        <v>81.407499999999999</v>
      </c>
      <c r="E6" s="17">
        <v>40.412222200000002</v>
      </c>
      <c r="F6" s="18">
        <v>81.408888880000006</v>
      </c>
      <c r="G6" s="19">
        <v>15</v>
      </c>
      <c r="H6" s="15">
        <v>1.32</v>
      </c>
    </row>
    <row r="7" spans="2:8" ht="15.75" thickBot="1" x14ac:dyDescent="0.3">
      <c r="B7" s="20" t="s">
        <v>31</v>
      </c>
      <c r="C7" s="21">
        <v>40.407777699999997</v>
      </c>
      <c r="D7" s="22">
        <v>81.407499999999999</v>
      </c>
      <c r="E7" s="22">
        <v>40.412500000000001</v>
      </c>
      <c r="F7" s="23">
        <v>81.408611109999995</v>
      </c>
      <c r="G7" s="24">
        <v>15</v>
      </c>
      <c r="H7" s="25">
        <v>1.29</v>
      </c>
    </row>
    <row r="8" spans="2:8" x14ac:dyDescent="0.25">
      <c r="B8" s="26"/>
      <c r="C8" s="26"/>
      <c r="D8" s="26"/>
      <c r="E8" s="26"/>
      <c r="F8" s="52" t="s">
        <v>29</v>
      </c>
      <c r="G8" s="53"/>
      <c r="H8" s="27">
        <v>2.61</v>
      </c>
    </row>
    <row r="9" spans="2:8" ht="15.75" thickBot="1" x14ac:dyDescent="0.3">
      <c r="B9" s="26"/>
      <c r="C9" s="26"/>
      <c r="D9" s="26"/>
      <c r="E9" s="26"/>
      <c r="F9" s="34" t="s">
        <v>30</v>
      </c>
      <c r="G9" s="35"/>
      <c r="H9" s="28">
        <v>2.34</v>
      </c>
    </row>
    <row r="10" spans="2:8" x14ac:dyDescent="0.25">
      <c r="B10" s="26"/>
      <c r="C10" s="26"/>
      <c r="D10" s="26"/>
      <c r="E10" s="26"/>
      <c r="F10" s="26" t="s">
        <v>32</v>
      </c>
      <c r="G10" s="26"/>
      <c r="H10" s="26"/>
    </row>
  </sheetData>
  <mergeCells count="8">
    <mergeCell ref="H3:H4"/>
    <mergeCell ref="C3:F4"/>
    <mergeCell ref="F8:G8"/>
    <mergeCell ref="F9:G9"/>
    <mergeCell ref="C5:D5"/>
    <mergeCell ref="E5:F5"/>
    <mergeCell ref="B3:B5"/>
    <mergeCell ref="G3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Clark</dc:creator>
  <cp:lastModifiedBy>Michael Clark</cp:lastModifiedBy>
  <dcterms:created xsi:type="dcterms:W3CDTF">2018-08-09T11:50:03Z</dcterms:created>
  <dcterms:modified xsi:type="dcterms:W3CDTF">2024-01-11T23:07:09Z</dcterms:modified>
</cp:coreProperties>
</file>